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9" i="1" l="1"/>
  <c r="U19" i="1"/>
  <c r="Q19" i="1"/>
  <c r="T19" i="1" s="1"/>
  <c r="W17" i="1"/>
  <c r="Y17" i="1" s="1"/>
  <c r="AB17" i="1" s="1"/>
  <c r="U17" i="1"/>
  <c r="T17" i="1"/>
  <c r="Q17" i="1"/>
  <c r="X17" i="1" s="1"/>
  <c r="U16" i="1"/>
  <c r="T16" i="1"/>
  <c r="Q16" i="1"/>
  <c r="X16" i="1" s="1"/>
  <c r="U15" i="1"/>
  <c r="Q15" i="1"/>
  <c r="W15" i="1" s="1"/>
  <c r="W14" i="1"/>
  <c r="U14" i="1"/>
  <c r="Q14" i="1"/>
  <c r="X14" i="1" s="1"/>
  <c r="U13" i="1"/>
  <c r="T13" i="1"/>
  <c r="Q13" i="1"/>
  <c r="X13" i="1" s="1"/>
  <c r="Y13" i="1" s="1"/>
  <c r="AB13" i="1" s="1"/>
  <c r="X12" i="1"/>
  <c r="Y12" i="1" s="1"/>
  <c r="AB12" i="1" s="1"/>
  <c r="T12" i="1"/>
  <c r="Q12" i="1"/>
  <c r="U11" i="1"/>
  <c r="T11" i="1"/>
  <c r="Q11" i="1"/>
  <c r="X11" i="1" s="1"/>
  <c r="U10" i="1"/>
  <c r="Q10" i="1"/>
  <c r="W10" i="1" s="1"/>
  <c r="AA8" i="1"/>
  <c r="U8" i="1"/>
  <c r="Q8" i="1"/>
  <c r="W8" i="1" s="1"/>
  <c r="AA7" i="1"/>
  <c r="U7" i="1"/>
  <c r="Q7" i="1"/>
  <c r="W7" i="1" s="1"/>
  <c r="AA6" i="1"/>
  <c r="U6" i="1"/>
  <c r="Q6" i="1"/>
  <c r="W6" i="1" s="1"/>
  <c r="AA5" i="1"/>
  <c r="U5" i="1"/>
  <c r="Q5" i="1"/>
  <c r="W5" i="1" s="1"/>
  <c r="AA4" i="1"/>
  <c r="U4" i="1"/>
  <c r="Q4" i="1"/>
  <c r="W4" i="1" s="1"/>
  <c r="AA3" i="1"/>
  <c r="U3" i="1"/>
  <c r="Q3" i="1"/>
  <c r="W3" i="1" s="1"/>
  <c r="AA2" i="1"/>
  <c r="W2" i="1"/>
  <c r="U2" i="1"/>
  <c r="Q2" i="1"/>
  <c r="T2" i="1" s="1"/>
  <c r="Y10" i="1" l="1"/>
  <c r="AB10" i="1" s="1"/>
  <c r="Y15" i="1"/>
  <c r="AB15" i="1" s="1"/>
  <c r="Y6" i="1"/>
  <c r="Y5" i="1"/>
  <c r="AB5" i="1" s="1"/>
  <c r="AB6" i="1"/>
  <c r="Y14" i="1"/>
  <c r="AB14" i="1" s="1"/>
  <c r="X3" i="1"/>
  <c r="Y3" i="1" s="1"/>
  <c r="AB3" i="1" s="1"/>
  <c r="X6" i="1"/>
  <c r="X8" i="1"/>
  <c r="Y8" i="1" s="1"/>
  <c r="AB8" i="1" s="1"/>
  <c r="X10" i="1"/>
  <c r="X2" i="1"/>
  <c r="Y2" i="1" s="1"/>
  <c r="AB2" i="1" s="1"/>
  <c r="T3" i="1"/>
  <c r="T4" i="1"/>
  <c r="T5" i="1"/>
  <c r="T6" i="1"/>
  <c r="T15" i="1"/>
  <c r="X19" i="1"/>
  <c r="Y19" i="1" s="1"/>
  <c r="AB19" i="1" s="1"/>
  <c r="W11" i="1"/>
  <c r="Y11" i="1" s="1"/>
  <c r="AB11" i="1" s="1"/>
  <c r="T14" i="1"/>
  <c r="W16" i="1"/>
  <c r="Y16" i="1" s="1"/>
  <c r="AB16" i="1" s="1"/>
  <c r="X4" i="1"/>
  <c r="Y4" i="1" s="1"/>
  <c r="AB4" i="1" s="1"/>
  <c r="X5" i="1"/>
  <c r="X7" i="1"/>
  <c r="Y7" i="1" s="1"/>
  <c r="AB7" i="1" s="1"/>
  <c r="X15" i="1"/>
  <c r="T7" i="1"/>
  <c r="T8" i="1"/>
  <c r="T10" i="1"/>
  <c r="AD2" i="1" l="1"/>
  <c r="AE2" i="1" s="1"/>
  <c r="AC2" i="1"/>
</calcChain>
</file>

<file path=xl/sharedStrings.xml><?xml version="1.0" encoding="utf-8"?>
<sst xmlns="http://schemas.openxmlformats.org/spreadsheetml/2006/main" count="107" uniqueCount="59">
  <si>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</si>
  <si>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</si>
  <si>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</si>
  <si>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</si>
  <si>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</si>
  <si>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</si>
  <si>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</si>
  <si>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</si>
  <si>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</si>
  <si>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</si>
  <si>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</si>
  <si>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</si>
  <si>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</si>
  <si>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</si>
  <si>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</si>
  <si>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</si>
  <si>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</si>
  <si>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</si>
  <si>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</si>
  <si>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</si>
  <si>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</si>
  <si>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</si>
  <si>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</si>
  <si>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</si>
  <si>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</si>
  <si>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15CĐ-Ô5</t>
  </si>
  <si>
    <t>Trương Thị Phương Hồng</t>
  </si>
  <si>
    <t>Công nghệ kim loại</t>
  </si>
  <si>
    <t>7, 8, 9</t>
  </si>
  <si>
    <t>15CĐ-Ô6</t>
  </si>
  <si>
    <t>10, 11, 12</t>
  </si>
  <si>
    <t>15CĐ-Ô3</t>
  </si>
  <si>
    <t>4, 5, 6</t>
  </si>
  <si>
    <t>15CĐ-Ô4</t>
  </si>
  <si>
    <t>1, 2, 3</t>
  </si>
  <si>
    <t>X. CNC-CN1</t>
  </si>
  <si>
    <t>14CĐ CK3</t>
  </si>
  <si>
    <t>Công nghệ CAD/CAM</t>
  </si>
  <si>
    <t>7,8,9</t>
  </si>
  <si>
    <t>15CĐ-Ô2</t>
  </si>
  <si>
    <t>Vật liệu học</t>
  </si>
  <si>
    <t>15CĐ-Ô1</t>
  </si>
  <si>
    <t>Miễn giảm CVHT</t>
  </si>
  <si>
    <t>X. CNC-CB</t>
  </si>
  <si>
    <t>14CĐ-CK2 (N1)</t>
  </si>
  <si>
    <t>TT CAD/CAM-CNC</t>
  </si>
  <si>
    <t>2, 3</t>
  </si>
  <si>
    <t>Ca 1</t>
  </si>
  <si>
    <t>14CĐ-CK2 (N2)</t>
  </si>
  <si>
    <t>Ca 2</t>
  </si>
  <si>
    <t xml:space="preserve">TT CNC </t>
  </si>
  <si>
    <t>TT CNC</t>
  </si>
  <si>
    <t>14CĐ-CK3</t>
  </si>
  <si>
    <t>Vẽ và TKTMT</t>
  </si>
  <si>
    <t>2, 3, 4, 5, 6</t>
  </si>
  <si>
    <t>9, 10, 11</t>
  </si>
  <si>
    <t>Autocad</t>
  </si>
  <si>
    <t>DẠY HỢP ĐỒNG</t>
  </si>
  <si>
    <t>15CĐ-CTM2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</si>
</sst>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sz val="10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0" fontId="7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2" fontId="6" fillId="3" borderId="3" xfId="0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/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 applyAlignment="1">
      <alignment horizontal="left" wrapText="1"/>
    </xf>
    <xf numFmtId="2" fontId="10" fillId="5" borderId="1" xfId="0" applyNumberFormat="1" applyFont="1" applyFill="1" applyBorder="1" applyAlignment="1">
      <alignment horizontal="right"/>
    </xf>
    <xf numFmtId="0" fontId="9" fillId="5" borderId="2" xfId="0" applyFont="1" applyFill="1" applyBorder="1"/>
    <xf numFmtId="0" fontId="9" fillId="5" borderId="1" xfId="0" applyFont="1" applyFill="1" applyBorder="1"/>
    <xf numFmtId="0" fontId="9" fillId="0" borderId="2" xfId="0" applyFont="1" applyBorder="1"/>
    <xf numFmtId="0" fontId="9" fillId="0" borderId="1" xfId="0" applyFont="1" applyBorder="1"/>
    <xf numFmtId="0" fontId="11" fillId="4" borderId="1" xfId="0" applyFont="1" applyFill="1" applyBorder="1" applyAlignment="1">
      <alignment horizontal="left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2" fontId="6" fillId="4" borderId="3" xfId="0" applyNumberFormat="1" applyFont="1" applyFill="1" applyBorder="1" applyAlignment="1">
      <alignment horizontal="right"/>
    </xf>
    <xf numFmtId="2" fontId="6" fillId="4" borderId="1" xfId="0" applyNumberFormat="1" applyFont="1" applyFill="1" applyBorder="1" applyAlignment="1">
      <alignment horizontal="right"/>
    </xf>
    <xf numFmtId="0" fontId="12" fillId="0" borderId="2" xfId="0" applyFont="1" applyBorder="1"/>
    <xf numFmtId="0" fontId="12" fillId="0" borderId="1" xfId="0" applyFont="1" applyBorder="1"/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>
      <selection activeCell="E23" sqref="E23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23" customFormat="1" x14ac:dyDescent="0.25">
      <c r="A2" s="10"/>
      <c r="B2" s="11" t="s">
        <v>25</v>
      </c>
      <c r="C2" s="12">
        <v>1</v>
      </c>
      <c r="D2" s="11" t="s">
        <v>26</v>
      </c>
      <c r="E2" s="10" t="s">
        <v>27</v>
      </c>
      <c r="F2" s="10"/>
      <c r="G2" s="10"/>
      <c r="H2" s="10"/>
      <c r="I2" s="10"/>
      <c r="J2" s="10"/>
      <c r="K2" s="10"/>
      <c r="L2" s="13">
        <v>2</v>
      </c>
      <c r="M2" s="13" t="s">
        <v>28</v>
      </c>
      <c r="N2" s="12"/>
      <c r="O2" s="12">
        <v>1</v>
      </c>
      <c r="P2" s="12">
        <v>10</v>
      </c>
      <c r="Q2" s="12">
        <f t="shared" ref="Q2:Q17" si="0">P2-O2+1</f>
        <v>10</v>
      </c>
      <c r="R2" s="12">
        <v>30</v>
      </c>
      <c r="S2" s="12"/>
      <c r="T2" s="14">
        <f>R2/Q2</f>
        <v>3</v>
      </c>
      <c r="U2" s="15">
        <f>S2/5</f>
        <v>0</v>
      </c>
      <c r="V2" s="16"/>
      <c r="W2" s="17">
        <f>IF(Q2=0,0,R2)</f>
        <v>30</v>
      </c>
      <c r="X2" s="18">
        <f>IF(Q2=0,0,S2/1.5)</f>
        <v>0</v>
      </c>
      <c r="Y2" s="17">
        <f>V2+W2+X2</f>
        <v>30</v>
      </c>
      <c r="Z2" s="19">
        <v>60</v>
      </c>
      <c r="AA2" s="19" t="str">
        <f t="shared" ref="AA2:AA8" si="1">IF(Z2&lt;=40,"1,1",IF(AND(40&lt;Z2,Z2&lt;=60),"1,2","1,3"))</f>
        <v>1,2</v>
      </c>
      <c r="AB2" s="19">
        <f t="shared" ref="AB2:AB8" si="2">AA2*Y2</f>
        <v>36</v>
      </c>
      <c r="AC2" s="20">
        <f>SUM(AB2:AB9)</f>
        <v>322.5</v>
      </c>
      <c r="AD2" s="21">
        <f>SUM(AB2:AB17)</f>
        <v>650.5</v>
      </c>
      <c r="AE2" s="22">
        <f>AD2-446</f>
        <v>204.5</v>
      </c>
    </row>
    <row r="3" spans="1:31" s="23" customFormat="1" x14ac:dyDescent="0.25">
      <c r="A3" s="10"/>
      <c r="B3" s="11" t="s">
        <v>29</v>
      </c>
      <c r="C3" s="12">
        <v>1</v>
      </c>
      <c r="D3" s="11" t="s">
        <v>26</v>
      </c>
      <c r="E3" s="10" t="s">
        <v>27</v>
      </c>
      <c r="F3" s="10"/>
      <c r="G3" s="10"/>
      <c r="H3" s="10"/>
      <c r="I3" s="10"/>
      <c r="J3" s="10"/>
      <c r="K3" s="10"/>
      <c r="L3" s="13">
        <v>2</v>
      </c>
      <c r="M3" s="13" t="s">
        <v>30</v>
      </c>
      <c r="N3" s="12"/>
      <c r="O3" s="12">
        <v>1</v>
      </c>
      <c r="P3" s="12">
        <v>10</v>
      </c>
      <c r="Q3" s="12">
        <f t="shared" si="0"/>
        <v>10</v>
      </c>
      <c r="R3" s="12">
        <v>30</v>
      </c>
      <c r="S3" s="12"/>
      <c r="T3" s="14">
        <f>R3/Q3</f>
        <v>3</v>
      </c>
      <c r="U3" s="15">
        <f>S3/5</f>
        <v>0</v>
      </c>
      <c r="V3" s="16"/>
      <c r="W3" s="17">
        <f>IF(Q3=0,0,R3)</f>
        <v>30</v>
      </c>
      <c r="X3" s="18">
        <f>IF(Q3=0,0,S3/1.5)</f>
        <v>0</v>
      </c>
      <c r="Y3" s="17">
        <f>V3+W3+X3</f>
        <v>30</v>
      </c>
      <c r="Z3" s="19">
        <v>60</v>
      </c>
      <c r="AA3" s="19" t="str">
        <f t="shared" si="1"/>
        <v>1,2</v>
      </c>
      <c r="AB3" s="19">
        <f t="shared" si="2"/>
        <v>36</v>
      </c>
      <c r="AC3" s="20"/>
      <c r="AD3" s="24"/>
    </row>
    <row r="4" spans="1:31" s="23" customFormat="1" x14ac:dyDescent="0.25">
      <c r="A4" s="10"/>
      <c r="B4" s="11" t="s">
        <v>31</v>
      </c>
      <c r="C4" s="12">
        <v>1</v>
      </c>
      <c r="D4" s="11" t="s">
        <v>26</v>
      </c>
      <c r="E4" s="10" t="s">
        <v>27</v>
      </c>
      <c r="F4" s="10"/>
      <c r="G4" s="10"/>
      <c r="H4" s="10"/>
      <c r="I4" s="10"/>
      <c r="J4" s="10"/>
      <c r="K4" s="10"/>
      <c r="L4" s="13">
        <v>6</v>
      </c>
      <c r="M4" s="13" t="s">
        <v>32</v>
      </c>
      <c r="N4" s="12"/>
      <c r="O4" s="12">
        <v>1</v>
      </c>
      <c r="P4" s="12">
        <v>10</v>
      </c>
      <c r="Q4" s="12">
        <f>P4-O4+1</f>
        <v>10</v>
      </c>
      <c r="R4" s="12">
        <v>30</v>
      </c>
      <c r="S4" s="12"/>
      <c r="T4" s="14">
        <f>R4/Q4</f>
        <v>3</v>
      </c>
      <c r="U4" s="15">
        <f>S4/5</f>
        <v>0</v>
      </c>
      <c r="V4" s="16"/>
      <c r="W4" s="17">
        <f>IF(Q4=0,0,R4)</f>
        <v>30</v>
      </c>
      <c r="X4" s="18">
        <f>IF(Q4=0,0,S4/1.5)</f>
        <v>0</v>
      </c>
      <c r="Y4" s="17">
        <f>V4+W4+X4</f>
        <v>30</v>
      </c>
      <c r="Z4" s="19">
        <v>61</v>
      </c>
      <c r="AA4" s="19" t="str">
        <f t="shared" si="1"/>
        <v>1,3</v>
      </c>
      <c r="AB4" s="19">
        <f t="shared" si="2"/>
        <v>39</v>
      </c>
      <c r="AC4" s="20"/>
      <c r="AD4" s="24"/>
    </row>
    <row r="5" spans="1:31" s="23" customFormat="1" x14ac:dyDescent="0.25">
      <c r="A5" s="10"/>
      <c r="B5" s="11" t="s">
        <v>33</v>
      </c>
      <c r="C5" s="12">
        <v>1</v>
      </c>
      <c r="D5" s="11" t="s">
        <v>26</v>
      </c>
      <c r="E5" s="10" t="s">
        <v>27</v>
      </c>
      <c r="F5" s="10"/>
      <c r="G5" s="10"/>
      <c r="H5" s="10"/>
      <c r="I5" s="10"/>
      <c r="J5" s="10"/>
      <c r="K5" s="10"/>
      <c r="L5" s="13">
        <v>6</v>
      </c>
      <c r="M5" s="13" t="s">
        <v>34</v>
      </c>
      <c r="N5" s="12"/>
      <c r="O5" s="12">
        <v>1</v>
      </c>
      <c r="P5" s="12">
        <v>10</v>
      </c>
      <c r="Q5" s="12">
        <f t="shared" si="0"/>
        <v>10</v>
      </c>
      <c r="R5" s="12">
        <v>30</v>
      </c>
      <c r="S5" s="12"/>
      <c r="T5" s="14">
        <f>R5/Q5</f>
        <v>3</v>
      </c>
      <c r="U5" s="15">
        <f>S5/5</f>
        <v>0</v>
      </c>
      <c r="V5" s="16"/>
      <c r="W5" s="17">
        <f>IF(Q5=0,0,R5)</f>
        <v>30</v>
      </c>
      <c r="X5" s="18">
        <f>IF(Q5=0,0,S5/1.5)</f>
        <v>0</v>
      </c>
      <c r="Y5" s="17">
        <f>V5+W5+X5</f>
        <v>30</v>
      </c>
      <c r="Z5" s="19">
        <v>61</v>
      </c>
      <c r="AA5" s="19" t="str">
        <f t="shared" si="1"/>
        <v>1,3</v>
      </c>
      <c r="AB5" s="19">
        <f t="shared" si="2"/>
        <v>39</v>
      </c>
      <c r="AC5" s="20"/>
      <c r="AD5" s="24"/>
    </row>
    <row r="6" spans="1:31" s="23" customFormat="1" x14ac:dyDescent="0.25">
      <c r="A6" s="25" t="s">
        <v>35</v>
      </c>
      <c r="B6" s="11" t="s">
        <v>36</v>
      </c>
      <c r="C6" s="12">
        <v>1</v>
      </c>
      <c r="D6" s="11" t="s">
        <v>26</v>
      </c>
      <c r="E6" s="26" t="s">
        <v>37</v>
      </c>
      <c r="F6" s="26"/>
      <c r="G6" s="26"/>
      <c r="H6" s="26"/>
      <c r="I6" s="26"/>
      <c r="J6" s="26"/>
      <c r="K6" s="26"/>
      <c r="L6" s="13">
        <v>6</v>
      </c>
      <c r="M6" s="13" t="s">
        <v>38</v>
      </c>
      <c r="N6" s="12"/>
      <c r="O6" s="12">
        <v>1</v>
      </c>
      <c r="P6" s="12">
        <v>15</v>
      </c>
      <c r="Q6" s="12">
        <f t="shared" si="0"/>
        <v>15</v>
      </c>
      <c r="R6" s="12">
        <v>45</v>
      </c>
      <c r="S6" s="12"/>
      <c r="T6" s="14">
        <f t="shared" ref="T6:T14" si="3">R6/Q6</f>
        <v>3</v>
      </c>
      <c r="U6" s="15">
        <f>S6/5</f>
        <v>0</v>
      </c>
      <c r="V6" s="16"/>
      <c r="W6" s="17">
        <f t="shared" ref="W6:W11" si="4">IF(Q6=0,0,R6)</f>
        <v>45</v>
      </c>
      <c r="X6" s="18">
        <f t="shared" ref="X6:X14" si="5">IF(Q6=0,0,S6/1.5)</f>
        <v>0</v>
      </c>
      <c r="Y6" s="17">
        <f t="shared" ref="Y6:Y14" si="6">V6+W6+X6</f>
        <v>45</v>
      </c>
      <c r="Z6" s="27">
        <v>57</v>
      </c>
      <c r="AA6" s="19" t="str">
        <f t="shared" si="1"/>
        <v>1,2</v>
      </c>
      <c r="AB6" s="19">
        <f t="shared" si="2"/>
        <v>54</v>
      </c>
      <c r="AC6" s="20"/>
      <c r="AD6" s="24"/>
    </row>
    <row r="7" spans="1:31" s="23" customFormat="1" x14ac:dyDescent="0.25">
      <c r="A7" s="10"/>
      <c r="B7" s="11" t="s">
        <v>39</v>
      </c>
      <c r="C7" s="12">
        <v>1</v>
      </c>
      <c r="D7" s="11" t="s">
        <v>26</v>
      </c>
      <c r="E7" s="16" t="s">
        <v>40</v>
      </c>
      <c r="F7" s="16"/>
      <c r="G7" s="16"/>
      <c r="H7" s="16"/>
      <c r="I7" s="16"/>
      <c r="J7" s="16"/>
      <c r="K7" s="16"/>
      <c r="L7" s="13">
        <v>4</v>
      </c>
      <c r="M7" s="13" t="s">
        <v>30</v>
      </c>
      <c r="N7" s="12"/>
      <c r="O7" s="12">
        <v>1</v>
      </c>
      <c r="P7" s="12">
        <v>10</v>
      </c>
      <c r="Q7" s="12">
        <f>P7-O7+1</f>
        <v>10</v>
      </c>
      <c r="R7" s="12">
        <v>30</v>
      </c>
      <c r="S7" s="12"/>
      <c r="T7" s="14">
        <f>R7/Q7</f>
        <v>3</v>
      </c>
      <c r="U7" s="15">
        <f>S7/6</f>
        <v>0</v>
      </c>
      <c r="V7" s="16"/>
      <c r="W7" s="17">
        <f>IF(Q7=0,0,R7)</f>
        <v>30</v>
      </c>
      <c r="X7" s="18">
        <f>IF(Q7=0,0,S7/1.5)</f>
        <v>0</v>
      </c>
      <c r="Y7" s="17">
        <f>V7+W7+X7</f>
        <v>30</v>
      </c>
      <c r="Z7" s="19">
        <v>61</v>
      </c>
      <c r="AA7" s="19" t="str">
        <f t="shared" si="1"/>
        <v>1,3</v>
      </c>
      <c r="AB7" s="19">
        <f t="shared" si="2"/>
        <v>39</v>
      </c>
      <c r="AC7" s="20"/>
      <c r="AD7" s="24"/>
    </row>
    <row r="8" spans="1:31" s="23" customFormat="1" x14ac:dyDescent="0.25">
      <c r="A8" s="10"/>
      <c r="B8" s="11" t="s">
        <v>41</v>
      </c>
      <c r="C8" s="12">
        <v>1</v>
      </c>
      <c r="D8" s="11" t="s">
        <v>26</v>
      </c>
      <c r="E8" s="16" t="s">
        <v>40</v>
      </c>
      <c r="F8" s="16"/>
      <c r="G8" s="16"/>
      <c r="H8" s="16"/>
      <c r="I8" s="16"/>
      <c r="J8" s="16"/>
      <c r="K8" s="16"/>
      <c r="L8" s="13">
        <v>4</v>
      </c>
      <c r="M8" s="13" t="s">
        <v>28</v>
      </c>
      <c r="N8" s="12"/>
      <c r="O8" s="12">
        <v>1</v>
      </c>
      <c r="P8" s="12">
        <v>10</v>
      </c>
      <c r="Q8" s="12">
        <f>P8-O8+1</f>
        <v>10</v>
      </c>
      <c r="R8" s="12">
        <v>30</v>
      </c>
      <c r="S8" s="12"/>
      <c r="T8" s="14">
        <f>R8/Q8</f>
        <v>3</v>
      </c>
      <c r="U8" s="15">
        <f>S8/6</f>
        <v>0</v>
      </c>
      <c r="V8" s="16"/>
      <c r="W8" s="17">
        <f>IF(Q8=0,0,R8)</f>
        <v>30</v>
      </c>
      <c r="X8" s="18">
        <f>IF(Q8=0,0,S8/1.5)</f>
        <v>0</v>
      </c>
      <c r="Y8" s="17">
        <f>V8+W8+X8</f>
        <v>30</v>
      </c>
      <c r="Z8" s="19">
        <v>62</v>
      </c>
      <c r="AA8" s="19" t="str">
        <f t="shared" si="1"/>
        <v>1,3</v>
      </c>
      <c r="AB8" s="19">
        <f t="shared" si="2"/>
        <v>39</v>
      </c>
      <c r="AC8" s="20"/>
      <c r="AD8" s="24"/>
    </row>
    <row r="9" spans="1:31" s="23" customFormat="1" x14ac:dyDescent="0.25">
      <c r="A9" s="10"/>
      <c r="B9" s="11"/>
      <c r="C9" s="12"/>
      <c r="D9" s="11" t="s">
        <v>26</v>
      </c>
      <c r="E9" s="16" t="s">
        <v>42</v>
      </c>
      <c r="F9" s="16"/>
      <c r="G9" s="16"/>
      <c r="H9" s="16"/>
      <c r="I9" s="16"/>
      <c r="J9" s="16"/>
      <c r="K9" s="16"/>
      <c r="L9" s="13"/>
      <c r="M9" s="13"/>
      <c r="N9" s="12"/>
      <c r="O9" s="12"/>
      <c r="P9" s="12"/>
      <c r="Q9" s="12"/>
      <c r="R9" s="12"/>
      <c r="S9" s="12"/>
      <c r="T9" s="14"/>
      <c r="U9" s="15"/>
      <c r="V9" s="16"/>
      <c r="W9" s="17"/>
      <c r="X9" s="18"/>
      <c r="Y9" s="17"/>
      <c r="Z9" s="19"/>
      <c r="AA9" s="19"/>
      <c r="AB9" s="19">
        <v>40.5</v>
      </c>
      <c r="AC9" s="20"/>
      <c r="AD9" s="24"/>
    </row>
    <row r="10" spans="1:31" s="39" customFormat="1" ht="15.95" customHeight="1" x14ac:dyDescent="0.25">
      <c r="A10" s="28" t="s">
        <v>43</v>
      </c>
      <c r="B10" s="29" t="s">
        <v>44</v>
      </c>
      <c r="C10" s="30">
        <v>2</v>
      </c>
      <c r="D10" s="29" t="s">
        <v>26</v>
      </c>
      <c r="E10" s="31" t="s">
        <v>45</v>
      </c>
      <c r="F10" s="31"/>
      <c r="G10" s="31"/>
      <c r="H10" s="31"/>
      <c r="I10" s="31"/>
      <c r="J10" s="31"/>
      <c r="K10" s="31"/>
      <c r="L10" s="30" t="s">
        <v>46</v>
      </c>
      <c r="M10" s="32" t="s">
        <v>47</v>
      </c>
      <c r="N10" s="30"/>
      <c r="O10" s="30">
        <v>23</v>
      </c>
      <c r="P10" s="30">
        <v>27</v>
      </c>
      <c r="Q10" s="30">
        <f t="shared" si="0"/>
        <v>5</v>
      </c>
      <c r="R10" s="30"/>
      <c r="S10" s="30">
        <v>60</v>
      </c>
      <c r="T10" s="33">
        <f t="shared" si="3"/>
        <v>0</v>
      </c>
      <c r="U10" s="34">
        <f>S10/6</f>
        <v>10</v>
      </c>
      <c r="V10" s="31"/>
      <c r="W10" s="35">
        <f t="shared" si="4"/>
        <v>0</v>
      </c>
      <c r="X10" s="36">
        <f>IF(Q10=0,0,S10/1.5)</f>
        <v>40</v>
      </c>
      <c r="Y10" s="35">
        <f t="shared" si="6"/>
        <v>40</v>
      </c>
      <c r="Z10" s="35">
        <v>28</v>
      </c>
      <c r="AA10" s="35">
        <v>1</v>
      </c>
      <c r="AB10" s="35">
        <f>AA10*Y10</f>
        <v>40</v>
      </c>
      <c r="AC10" s="37"/>
      <c r="AD10" s="38"/>
    </row>
    <row r="11" spans="1:31" s="39" customFormat="1" ht="15.95" customHeight="1" x14ac:dyDescent="0.25">
      <c r="A11" s="28" t="s">
        <v>43</v>
      </c>
      <c r="B11" s="29" t="s">
        <v>48</v>
      </c>
      <c r="C11" s="30">
        <v>2</v>
      </c>
      <c r="D11" s="29" t="s">
        <v>26</v>
      </c>
      <c r="E11" s="31" t="s">
        <v>45</v>
      </c>
      <c r="F11" s="31"/>
      <c r="G11" s="31"/>
      <c r="H11" s="31"/>
      <c r="I11" s="31"/>
      <c r="J11" s="31"/>
      <c r="K11" s="31"/>
      <c r="L11" s="30" t="s">
        <v>46</v>
      </c>
      <c r="M11" s="32" t="s">
        <v>49</v>
      </c>
      <c r="N11" s="30"/>
      <c r="O11" s="30">
        <v>23</v>
      </c>
      <c r="P11" s="30">
        <v>27</v>
      </c>
      <c r="Q11" s="30">
        <f t="shared" si="0"/>
        <v>5</v>
      </c>
      <c r="R11" s="30"/>
      <c r="S11" s="30">
        <v>60</v>
      </c>
      <c r="T11" s="33">
        <f t="shared" si="3"/>
        <v>0</v>
      </c>
      <c r="U11" s="34">
        <f>S11/6</f>
        <v>10</v>
      </c>
      <c r="V11" s="31"/>
      <c r="W11" s="35">
        <f t="shared" si="4"/>
        <v>0</v>
      </c>
      <c r="X11" s="36">
        <f>IF(Q11=0,0,S11/1.5)</f>
        <v>40</v>
      </c>
      <c r="Y11" s="35">
        <f t="shared" si="6"/>
        <v>40</v>
      </c>
      <c r="Z11" s="35">
        <v>29</v>
      </c>
      <c r="AA11" s="35">
        <v>1</v>
      </c>
      <c r="AB11" s="35">
        <f t="shared" ref="AB11:AB16" si="7">AA11*Y11</f>
        <v>40</v>
      </c>
      <c r="AC11" s="37"/>
      <c r="AD11" s="38"/>
    </row>
    <row r="12" spans="1:31" s="43" customFormat="1" x14ac:dyDescent="0.25">
      <c r="A12" s="28" t="s">
        <v>35</v>
      </c>
      <c r="B12" s="29" t="s">
        <v>44</v>
      </c>
      <c r="C12" s="30">
        <v>2</v>
      </c>
      <c r="D12" s="29" t="s">
        <v>26</v>
      </c>
      <c r="E12" s="40" t="s">
        <v>50</v>
      </c>
      <c r="F12" s="40"/>
      <c r="G12" s="40"/>
      <c r="H12" s="40"/>
      <c r="I12" s="40"/>
      <c r="J12" s="40"/>
      <c r="K12" s="40"/>
      <c r="L12" s="32" t="s">
        <v>46</v>
      </c>
      <c r="M12" s="32" t="s">
        <v>47</v>
      </c>
      <c r="N12" s="30"/>
      <c r="O12" s="30">
        <v>28</v>
      </c>
      <c r="P12" s="30">
        <v>32</v>
      </c>
      <c r="Q12" s="30">
        <f t="shared" si="0"/>
        <v>5</v>
      </c>
      <c r="R12" s="30"/>
      <c r="S12" s="30">
        <v>60</v>
      </c>
      <c r="T12" s="33">
        <f t="shared" si="3"/>
        <v>0</v>
      </c>
      <c r="U12" s="34">
        <v>0</v>
      </c>
      <c r="V12" s="31"/>
      <c r="W12" s="35"/>
      <c r="X12" s="36">
        <f t="shared" si="5"/>
        <v>40</v>
      </c>
      <c r="Y12" s="35">
        <f t="shared" si="6"/>
        <v>40</v>
      </c>
      <c r="Z12" s="35">
        <v>28</v>
      </c>
      <c r="AA12" s="35">
        <v>1</v>
      </c>
      <c r="AB12" s="35">
        <f t="shared" si="7"/>
        <v>40</v>
      </c>
      <c r="AC12" s="41"/>
      <c r="AD12" s="42"/>
    </row>
    <row r="13" spans="1:31" s="45" customFormat="1" x14ac:dyDescent="0.25">
      <c r="A13" s="28" t="s">
        <v>35</v>
      </c>
      <c r="B13" s="29" t="s">
        <v>48</v>
      </c>
      <c r="C13" s="30">
        <v>2</v>
      </c>
      <c r="D13" s="29" t="s">
        <v>26</v>
      </c>
      <c r="E13" s="40" t="s">
        <v>51</v>
      </c>
      <c r="F13" s="40"/>
      <c r="G13" s="40"/>
      <c r="H13" s="40"/>
      <c r="I13" s="40"/>
      <c r="J13" s="40"/>
      <c r="K13" s="40"/>
      <c r="L13" s="32" t="s">
        <v>46</v>
      </c>
      <c r="M13" s="32" t="s">
        <v>49</v>
      </c>
      <c r="N13" s="30"/>
      <c r="O13" s="30">
        <v>28</v>
      </c>
      <c r="P13" s="30">
        <v>32</v>
      </c>
      <c r="Q13" s="30">
        <f t="shared" si="0"/>
        <v>5</v>
      </c>
      <c r="R13" s="30"/>
      <c r="S13" s="30">
        <v>60</v>
      </c>
      <c r="T13" s="33">
        <f t="shared" si="3"/>
        <v>0</v>
      </c>
      <c r="U13" s="34">
        <f>S13/5</f>
        <v>12</v>
      </c>
      <c r="V13" s="31"/>
      <c r="W13" s="35"/>
      <c r="X13" s="36">
        <f t="shared" si="5"/>
        <v>40</v>
      </c>
      <c r="Y13" s="35">
        <f t="shared" si="6"/>
        <v>40</v>
      </c>
      <c r="Z13" s="35">
        <v>29</v>
      </c>
      <c r="AA13" s="35">
        <v>1</v>
      </c>
      <c r="AB13" s="35">
        <f t="shared" si="7"/>
        <v>40</v>
      </c>
      <c r="AC13" s="41"/>
      <c r="AD13" s="44"/>
    </row>
    <row r="14" spans="1:31" s="59" customFormat="1" x14ac:dyDescent="0.25">
      <c r="A14" s="46" t="s">
        <v>35</v>
      </c>
      <c r="B14" s="47" t="s">
        <v>52</v>
      </c>
      <c r="C14" s="48">
        <v>2</v>
      </c>
      <c r="D14" s="47" t="s">
        <v>26</v>
      </c>
      <c r="E14" s="49" t="s">
        <v>53</v>
      </c>
      <c r="F14" s="49"/>
      <c r="G14" s="49"/>
      <c r="H14" s="49"/>
      <c r="I14" s="49"/>
      <c r="J14" s="49"/>
      <c r="K14" s="49"/>
      <c r="L14" s="50" t="s">
        <v>54</v>
      </c>
      <c r="M14" s="50" t="s">
        <v>55</v>
      </c>
      <c r="N14" s="48"/>
      <c r="O14" s="48">
        <v>44</v>
      </c>
      <c r="P14" s="48">
        <v>46</v>
      </c>
      <c r="Q14" s="48">
        <f t="shared" si="0"/>
        <v>3</v>
      </c>
      <c r="R14" s="48">
        <v>45</v>
      </c>
      <c r="S14" s="48"/>
      <c r="T14" s="51">
        <f t="shared" si="3"/>
        <v>15</v>
      </c>
      <c r="U14" s="52">
        <f>S14/5</f>
        <v>0</v>
      </c>
      <c r="V14" s="53"/>
      <c r="W14" s="54">
        <f>IF(Q14=0,0,R14)</f>
        <v>45</v>
      </c>
      <c r="X14" s="55">
        <f t="shared" si="5"/>
        <v>0</v>
      </c>
      <c r="Y14" s="54">
        <f t="shared" si="6"/>
        <v>45</v>
      </c>
      <c r="Z14" s="56">
        <v>57</v>
      </c>
      <c r="AA14" s="56">
        <v>1.2</v>
      </c>
      <c r="AB14" s="57">
        <f t="shared" si="7"/>
        <v>54</v>
      </c>
      <c r="AC14" s="20"/>
      <c r="AD14" s="58"/>
    </row>
    <row r="15" spans="1:31" s="61" customFormat="1" ht="15.95" customHeight="1" x14ac:dyDescent="0.25">
      <c r="A15" s="46" t="s">
        <v>43</v>
      </c>
      <c r="B15" s="47" t="s">
        <v>33</v>
      </c>
      <c r="C15" s="48">
        <v>2</v>
      </c>
      <c r="D15" s="47" t="s">
        <v>26</v>
      </c>
      <c r="E15" s="49" t="s">
        <v>56</v>
      </c>
      <c r="F15" s="49"/>
      <c r="G15" s="49"/>
      <c r="H15" s="49"/>
      <c r="I15" s="49"/>
      <c r="J15" s="49"/>
      <c r="K15" s="49"/>
      <c r="L15" s="48">
        <v>4</v>
      </c>
      <c r="M15" s="50" t="s">
        <v>28</v>
      </c>
      <c r="N15" s="48"/>
      <c r="O15" s="48">
        <v>28</v>
      </c>
      <c r="P15" s="48">
        <v>37</v>
      </c>
      <c r="Q15" s="48">
        <f t="shared" si="0"/>
        <v>10</v>
      </c>
      <c r="R15" s="48">
        <v>30</v>
      </c>
      <c r="S15" s="48"/>
      <c r="T15" s="51">
        <f>R15/Q15</f>
        <v>3</v>
      </c>
      <c r="U15" s="52">
        <f>S15/6</f>
        <v>0</v>
      </c>
      <c r="V15" s="53"/>
      <c r="W15" s="54">
        <f>IF(Q15=0,0,R15)</f>
        <v>30</v>
      </c>
      <c r="X15" s="55">
        <f>IF(Q15=0,0,S15/1.5)</f>
        <v>0</v>
      </c>
      <c r="Y15" s="54">
        <f>V15+W15+X15</f>
        <v>30</v>
      </c>
      <c r="Z15" s="57">
        <v>61</v>
      </c>
      <c r="AA15" s="57">
        <v>1.3</v>
      </c>
      <c r="AB15" s="57">
        <f t="shared" si="7"/>
        <v>39</v>
      </c>
      <c r="AC15" s="20"/>
      <c r="AD15" s="60"/>
    </row>
    <row r="16" spans="1:31" s="61" customFormat="1" ht="15.95" customHeight="1" x14ac:dyDescent="0.25">
      <c r="A16" s="46" t="s">
        <v>43</v>
      </c>
      <c r="B16" s="47" t="s">
        <v>25</v>
      </c>
      <c r="C16" s="48">
        <v>2</v>
      </c>
      <c r="D16" s="47" t="s">
        <v>26</v>
      </c>
      <c r="E16" s="49" t="s">
        <v>56</v>
      </c>
      <c r="F16" s="49"/>
      <c r="G16" s="49"/>
      <c r="H16" s="49"/>
      <c r="I16" s="49"/>
      <c r="J16" s="49"/>
      <c r="K16" s="49"/>
      <c r="L16" s="48">
        <v>4</v>
      </c>
      <c r="M16" s="50" t="s">
        <v>30</v>
      </c>
      <c r="N16" s="48"/>
      <c r="O16" s="48">
        <v>28</v>
      </c>
      <c r="P16" s="48">
        <v>37</v>
      </c>
      <c r="Q16" s="48">
        <f t="shared" si="0"/>
        <v>10</v>
      </c>
      <c r="R16" s="48">
        <v>30</v>
      </c>
      <c r="S16" s="48"/>
      <c r="T16" s="51">
        <f>R16/Q16</f>
        <v>3</v>
      </c>
      <c r="U16" s="52">
        <f>S16/6</f>
        <v>0</v>
      </c>
      <c r="V16" s="53"/>
      <c r="W16" s="54">
        <f>IF(Q16=0,0,R16)</f>
        <v>30</v>
      </c>
      <c r="X16" s="55">
        <f>IF(Q16=0,0,S16/1.5)</f>
        <v>0</v>
      </c>
      <c r="Y16" s="54">
        <f>V16+W16+X16</f>
        <v>30</v>
      </c>
      <c r="Z16" s="56">
        <v>60</v>
      </c>
      <c r="AA16" s="56">
        <v>1.3</v>
      </c>
      <c r="AB16" s="57">
        <f t="shared" si="7"/>
        <v>39</v>
      </c>
      <c r="AC16" s="20"/>
      <c r="AD16" s="60"/>
    </row>
    <row r="17" spans="1:31" s="61" customFormat="1" ht="15.95" customHeight="1" x14ac:dyDescent="0.25">
      <c r="A17" s="46" t="s">
        <v>35</v>
      </c>
      <c r="B17" s="47" t="s">
        <v>29</v>
      </c>
      <c r="C17" s="48">
        <v>2</v>
      </c>
      <c r="D17" s="47" t="s">
        <v>26</v>
      </c>
      <c r="E17" s="49" t="s">
        <v>56</v>
      </c>
      <c r="F17" s="49"/>
      <c r="G17" s="49"/>
      <c r="H17" s="49"/>
      <c r="I17" s="49"/>
      <c r="J17" s="49"/>
      <c r="K17" s="49"/>
      <c r="L17" s="48">
        <v>6</v>
      </c>
      <c r="M17" s="50" t="s">
        <v>28</v>
      </c>
      <c r="N17" s="48"/>
      <c r="O17" s="48">
        <v>28</v>
      </c>
      <c r="P17" s="48">
        <v>37</v>
      </c>
      <c r="Q17" s="48">
        <f t="shared" si="0"/>
        <v>10</v>
      </c>
      <c r="R17" s="48">
        <v>30</v>
      </c>
      <c r="S17" s="48"/>
      <c r="T17" s="51">
        <f>R17/Q17</f>
        <v>3</v>
      </c>
      <c r="U17" s="52">
        <f>S17/6</f>
        <v>0</v>
      </c>
      <c r="V17" s="53"/>
      <c r="W17" s="54">
        <f>IF(Q17=0,0,R17)</f>
        <v>30</v>
      </c>
      <c r="X17" s="55">
        <f>IF(Q17=0,0,S17/1.5)</f>
        <v>0</v>
      </c>
      <c r="Y17" s="54">
        <f>V17+W17+X17</f>
        <v>30</v>
      </c>
      <c r="Z17" s="57">
        <v>60</v>
      </c>
      <c r="AA17" s="56">
        <v>1.2</v>
      </c>
      <c r="AB17" s="56">
        <f>AA17*Y17</f>
        <v>36</v>
      </c>
      <c r="AC17" s="20"/>
      <c r="AD17" s="60"/>
    </row>
    <row r="18" spans="1:31" s="23" customFormat="1" x14ac:dyDescent="0.25">
      <c r="A18" s="62" t="s">
        <v>57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4"/>
      <c r="AC18" s="20"/>
      <c r="AD18" s="24"/>
      <c r="AE18" s="65"/>
    </row>
    <row r="19" spans="1:31" s="61" customFormat="1" ht="15.95" customHeight="1" x14ac:dyDescent="0.25">
      <c r="A19" s="46" t="s">
        <v>43</v>
      </c>
      <c r="B19" s="47" t="s">
        <v>58</v>
      </c>
      <c r="C19" s="48">
        <v>2</v>
      </c>
      <c r="D19" s="47" t="s">
        <v>26</v>
      </c>
      <c r="E19" s="49" t="s">
        <v>56</v>
      </c>
      <c r="F19" s="49"/>
      <c r="G19" s="49"/>
      <c r="H19" s="49"/>
      <c r="I19" s="49"/>
      <c r="J19" s="49"/>
      <c r="K19" s="49"/>
      <c r="L19" s="48">
        <v>6</v>
      </c>
      <c r="M19" s="50" t="s">
        <v>30</v>
      </c>
      <c r="N19" s="48"/>
      <c r="O19" s="48">
        <v>28</v>
      </c>
      <c r="P19" s="48">
        <v>37</v>
      </c>
      <c r="Q19" s="48">
        <f>P19-O19+1</f>
        <v>10</v>
      </c>
      <c r="R19" s="48">
        <v>30</v>
      </c>
      <c r="S19" s="48"/>
      <c r="T19" s="51">
        <f>R19/Q19</f>
        <v>3</v>
      </c>
      <c r="U19" s="52">
        <f>S19/6</f>
        <v>0</v>
      </c>
      <c r="V19" s="53"/>
      <c r="W19" s="54">
        <f>IF(Q19=0,0,R19)</f>
        <v>30</v>
      </c>
      <c r="X19" s="55">
        <f>IF(Q19=0,0,S19/1.5)</f>
        <v>0</v>
      </c>
      <c r="Y19" s="54">
        <f>V19+W19+X19</f>
        <v>30</v>
      </c>
      <c r="Z19" s="56">
        <v>62</v>
      </c>
      <c r="AA19" s="56">
        <v>1.3</v>
      </c>
      <c r="AB19" s="57">
        <f>AA19*Y19</f>
        <v>39</v>
      </c>
      <c r="AC19" s="20"/>
      <c r="AD19" s="60"/>
    </row>
  </sheetData>
  <mergeCells count="1">
    <mergeCell ref="A18:A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2016-12-22T15:34:08Z</dcterms:created>
  <dcterms:modified xsi:type="dcterms:W3CDTF">2016-12-22T15:34:27Z</dcterms:modified>
</cp:coreProperties>
</file>